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20730" windowHeight="11760"/>
  </bookViews>
  <sheets>
    <sheet name="общая на 31.12.2014" sheetId="1" r:id="rId1"/>
  </sheets>
  <definedNames>
    <definedName name="_xlnm.Print_Area" localSheetId="0">'общая на 31.12.2014'!$A$1:$H$32</definedName>
  </definedNames>
  <calcPr calcId="125725" refMode="R1C1"/>
</workbook>
</file>

<file path=xl/calcChain.xml><?xml version="1.0" encoding="utf-8"?>
<calcChain xmlns="http://schemas.openxmlformats.org/spreadsheetml/2006/main">
  <c r="D8" i="1"/>
  <c r="G31" l="1"/>
  <c r="G30"/>
  <c r="G29"/>
  <c r="G26"/>
  <c r="G25"/>
  <c r="G24"/>
  <c r="F24"/>
  <c r="G22"/>
  <c r="G21"/>
  <c r="G20"/>
  <c r="F20"/>
  <c r="G18"/>
  <c r="G17"/>
  <c r="G16"/>
  <c r="G15"/>
  <c r="G13"/>
  <c r="F13"/>
  <c r="F7"/>
  <c r="G7"/>
  <c r="G6"/>
  <c r="F6"/>
  <c r="G5"/>
  <c r="F5"/>
  <c r="C7"/>
  <c r="H7" l="1"/>
  <c r="G4"/>
  <c r="F4"/>
  <c r="D7"/>
  <c r="E12"/>
  <c r="D4"/>
  <c r="H4" l="1"/>
  <c r="E8"/>
  <c r="D11" l="1"/>
  <c r="D10"/>
  <c r="H5"/>
  <c r="H31"/>
  <c r="H30"/>
  <c r="H29"/>
  <c r="H28"/>
  <c r="H26"/>
  <c r="H25"/>
  <c r="H24"/>
  <c r="H22"/>
  <c r="H21"/>
  <c r="H20"/>
  <c r="H18"/>
  <c r="H17"/>
  <c r="H16"/>
  <c r="H15"/>
  <c r="H13"/>
  <c r="G11"/>
  <c r="F11"/>
  <c r="F10"/>
  <c r="C10"/>
  <c r="H8"/>
  <c r="C11"/>
  <c r="H6"/>
  <c r="H11" l="1"/>
  <c r="H10"/>
  <c r="G10"/>
</calcChain>
</file>

<file path=xl/sharedStrings.xml><?xml version="1.0" encoding="utf-8"?>
<sst xmlns="http://schemas.openxmlformats.org/spreadsheetml/2006/main" count="37" uniqueCount="29">
  <si>
    <t>№
п/п</t>
  </si>
  <si>
    <t>Направление</t>
  </si>
  <si>
    <t>Выделено средств
на кредитование</t>
  </si>
  <si>
    <t>Выдано</t>
  </si>
  <si>
    <t>Погашено</t>
  </si>
  <si>
    <t>АПК 2011, росс. руб.</t>
  </si>
  <si>
    <t>МБ 2011, росс. руб.</t>
  </si>
  <si>
    <t xml:space="preserve">На развитие личного подсобного хозяйства,  руб. ПМР </t>
  </si>
  <si>
    <t>ВСЕГО</t>
  </si>
  <si>
    <t>росс. руб.</t>
  </si>
  <si>
    <t xml:space="preserve">руб. ПМР </t>
  </si>
  <si>
    <t>в том числе</t>
  </si>
  <si>
    <t>Животноводство, росс. руб.</t>
  </si>
  <si>
    <t>Овощеводство и растениеводство</t>
  </si>
  <si>
    <t>Закладка многолетних насаждений, росс. руб.</t>
  </si>
  <si>
    <t>Раскорчевка, росс. руб.</t>
  </si>
  <si>
    <t>Переработка сельхоз. продукции</t>
  </si>
  <si>
    <t>Мелиорация, росс. руб.</t>
  </si>
  <si>
    <t>Производство и переработка продовольственных, промышленных товаров, товаров народного потребления</t>
  </si>
  <si>
    <t xml:space="preserve">Переработка вторичного сырья, руб. ПМР </t>
  </si>
  <si>
    <t>Оказание услуг населению</t>
  </si>
  <si>
    <t xml:space="preserve">Общественное питание, руб. ПМР </t>
  </si>
  <si>
    <t xml:space="preserve">Разработка, внедрение (установка) и реализация программных продуктов, 
руб. ПМР </t>
  </si>
  <si>
    <t>Неустойка/
проценты, направленные на дальнейшее кредитование</t>
  </si>
  <si>
    <t>Информация о кредитовании хозяйствующих субъектов
 за счет средств финансового резерва Фонд государственного резерва Приднестровской Молдавской Республики
по состоянию на 31 декабря 2014 года</t>
  </si>
  <si>
    <t>Задолженность
покредитам  (займам)
на 31.12.14 г.</t>
  </si>
  <si>
    <t>АПК 2008, росс. руб.*</t>
  </si>
  <si>
    <t>Гос. Программа (МБ ), **
руб. ПМР (с учетом %)</t>
  </si>
  <si>
    <t>Кол-во</t>
  </si>
</sst>
</file>

<file path=xl/styles.xml><?xml version="1.0" encoding="utf-8"?>
<styleSheet xmlns="http://schemas.openxmlformats.org/spreadsheetml/2006/main">
  <fonts count="7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4" fillId="0" borderId="0" xfId="0" applyFont="1"/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3" fontId="5" fillId="0" borderId="0" xfId="1" applyNumberFormat="1" applyFont="1" applyFill="1"/>
    <xf numFmtId="3" fontId="5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 vertical="center"/>
    </xf>
    <xf numFmtId="3" fontId="4" fillId="0" borderId="0" xfId="0" applyNumberFormat="1" applyFont="1"/>
    <xf numFmtId="0" fontId="4" fillId="0" borderId="0" xfId="0" applyFont="1" applyBorder="1"/>
    <xf numFmtId="0" fontId="4" fillId="0" borderId="0" xfId="0" applyFont="1" applyFill="1"/>
    <xf numFmtId="3" fontId="4" fillId="0" borderId="0" xfId="0" applyNumberFormat="1" applyFont="1" applyFill="1"/>
    <xf numFmtId="3" fontId="4" fillId="0" borderId="0" xfId="0" applyNumberFormat="1" applyFont="1" applyFill="1" applyBorder="1"/>
    <xf numFmtId="0" fontId="4" fillId="0" borderId="0" xfId="0" applyFont="1" applyFill="1" applyBorder="1"/>
    <xf numFmtId="0" fontId="5" fillId="0" borderId="2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</cellXfs>
  <cellStyles count="10"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3" xfId="6"/>
    <cellStyle name="Обычный 4" xfId="7"/>
    <cellStyle name="Обычный 4 2" xfId="8"/>
    <cellStyle name="Обычный 5" xfId="1"/>
    <cellStyle name="Обычный 5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="115" zoomScaleNormal="100" zoomScaleSheetLayoutView="115" workbookViewId="0">
      <selection activeCell="A33" sqref="A33:XFD34"/>
    </sheetView>
  </sheetViews>
  <sheetFormatPr defaultRowHeight="11.25"/>
  <cols>
    <col min="1" max="1" width="9.33203125" style="1"/>
    <col min="2" max="2" width="29.83203125" style="1" customWidth="1"/>
    <col min="3" max="4" width="18.33203125" style="1" customWidth="1"/>
    <col min="5" max="5" width="10.33203125" style="1" customWidth="1"/>
    <col min="6" max="7" width="15.6640625" style="1" customWidth="1"/>
    <col min="8" max="8" width="18.33203125" style="1" customWidth="1"/>
    <col min="9" max="10" width="11.1640625" style="1" bestFit="1" customWidth="1"/>
    <col min="11" max="12" width="9.33203125" style="1"/>
    <col min="13" max="13" width="10.1640625" style="1" bestFit="1" customWidth="1"/>
    <col min="14" max="16384" width="9.33203125" style="1"/>
  </cols>
  <sheetData>
    <row r="1" spans="1:13" ht="11.25" customHeight="1">
      <c r="A1" s="33" t="s">
        <v>24</v>
      </c>
      <c r="B1" s="33"/>
      <c r="C1" s="33"/>
      <c r="D1" s="33"/>
      <c r="E1" s="33"/>
      <c r="F1" s="33"/>
      <c r="G1" s="33"/>
      <c r="H1" s="33"/>
    </row>
    <row r="2" spans="1:13" ht="43.5" customHeight="1">
      <c r="A2" s="33"/>
      <c r="B2" s="33"/>
      <c r="C2" s="33"/>
      <c r="D2" s="33"/>
      <c r="E2" s="33"/>
      <c r="F2" s="33"/>
      <c r="G2" s="33"/>
      <c r="H2" s="33"/>
    </row>
    <row r="3" spans="1:13" ht="69.75" customHeight="1">
      <c r="A3" s="2" t="s">
        <v>0</v>
      </c>
      <c r="B3" s="2" t="s">
        <v>1</v>
      </c>
      <c r="C3" s="2" t="s">
        <v>2</v>
      </c>
      <c r="D3" s="2" t="s">
        <v>23</v>
      </c>
      <c r="E3" s="2" t="s">
        <v>28</v>
      </c>
      <c r="F3" s="2" t="s">
        <v>3</v>
      </c>
      <c r="G3" s="2" t="s">
        <v>4</v>
      </c>
      <c r="H3" s="3" t="s">
        <v>25</v>
      </c>
      <c r="I3" s="19"/>
    </row>
    <row r="4" spans="1:13" ht="12.75">
      <c r="A4" s="4"/>
      <c r="B4" s="5" t="s">
        <v>26</v>
      </c>
      <c r="C4" s="6">
        <v>214518000</v>
      </c>
      <c r="D4" s="6">
        <f>99241.18+170800+321.26+36261+20639.17</f>
        <v>327262.61</v>
      </c>
      <c r="E4" s="7">
        <v>66</v>
      </c>
      <c r="F4" s="6">
        <f>417744917.75+6702750</f>
        <v>424447667.75</v>
      </c>
      <c r="G4" s="6">
        <f>280660775.77-170800+5040343.07+5208501.1+7646629.72-80980.21+3533829.49+11011441.53</f>
        <v>312849740.47000003</v>
      </c>
      <c r="H4" s="6">
        <f>F4-G4</f>
        <v>111597927.27999997</v>
      </c>
      <c r="I4" s="19"/>
      <c r="J4" s="18"/>
      <c r="K4" s="18"/>
      <c r="M4" s="18"/>
    </row>
    <row r="5" spans="1:13" s="20" customFormat="1" ht="12.75">
      <c r="A5" s="4"/>
      <c r="B5" s="5" t="s">
        <v>5</v>
      </c>
      <c r="C5" s="6">
        <v>201094791</v>
      </c>
      <c r="D5" s="6">
        <v>4697.16</v>
      </c>
      <c r="E5" s="7">
        <v>40</v>
      </c>
      <c r="F5" s="6">
        <f>227284397.31+15000000+2645140.5</f>
        <v>244929537.81</v>
      </c>
      <c r="G5" s="6">
        <f>99334434.64+6529995.75-366355.27+4571990.9+5286744.34-2418000+7678147.62+23599594.41</f>
        <v>144216552.39000002</v>
      </c>
      <c r="H5" s="6">
        <f>F5-G5</f>
        <v>100712985.41999999</v>
      </c>
      <c r="I5" s="22"/>
      <c r="J5" s="18"/>
    </row>
    <row r="6" spans="1:13" s="20" customFormat="1" ht="12.75">
      <c r="A6" s="4"/>
      <c r="B6" s="5" t="s">
        <v>6</v>
      </c>
      <c r="C6" s="6">
        <v>21515507.210000001</v>
      </c>
      <c r="D6" s="6"/>
      <c r="E6" s="7">
        <v>19</v>
      </c>
      <c r="F6" s="6">
        <f>25431167.6+600000</f>
        <v>26031167.600000001</v>
      </c>
      <c r="G6" s="6">
        <f>11631489.5+366355.27+365211.81+519568.86+365083.86+885497.76</f>
        <v>14133207.059999999</v>
      </c>
      <c r="H6" s="6">
        <f>F6-G6</f>
        <v>11897960.540000003</v>
      </c>
      <c r="I6" s="23"/>
      <c r="J6" s="18"/>
      <c r="L6" s="21"/>
    </row>
    <row r="7" spans="1:13" ht="25.5">
      <c r="A7" s="4"/>
      <c r="B7" s="5" t="s">
        <v>27</v>
      </c>
      <c r="C7" s="6">
        <f>25000000</f>
        <v>25000000</v>
      </c>
      <c r="D7" s="6">
        <f>1117097.91+18098.11+8079.15+13397.67+9447.24+15111.45</f>
        <v>1181231.5299999998</v>
      </c>
      <c r="E7" s="7">
        <v>28</v>
      </c>
      <c r="F7" s="6">
        <f>21663277.26</f>
        <v>21663277.260000002</v>
      </c>
      <c r="G7" s="6">
        <f>14795090.76+733310.05+588432.6+1315614.05+780888.99+1897946.81</f>
        <v>20111283.259999998</v>
      </c>
      <c r="H7" s="6">
        <f>F7-G7</f>
        <v>1551994.0000000037</v>
      </c>
      <c r="J7" s="18"/>
    </row>
    <row r="8" spans="1:13" s="20" customFormat="1" ht="38.25">
      <c r="A8" s="4"/>
      <c r="B8" s="5" t="s">
        <v>7</v>
      </c>
      <c r="C8" s="6">
        <v>10500000</v>
      </c>
      <c r="D8" s="6">
        <f>326.6+169</f>
        <v>495.6</v>
      </c>
      <c r="E8" s="8">
        <f>(F8+100)/10000</f>
        <v>1991</v>
      </c>
      <c r="F8" s="6">
        <v>19909900</v>
      </c>
      <c r="G8" s="6">
        <v>13778076.42</v>
      </c>
      <c r="H8" s="6">
        <f>F8-G8</f>
        <v>6131823.5800000001</v>
      </c>
      <c r="I8" s="21"/>
      <c r="J8" s="21"/>
    </row>
    <row r="9" spans="1:13" ht="12.75">
      <c r="A9" s="9"/>
      <c r="B9" s="5" t="s">
        <v>8</v>
      </c>
      <c r="C9" s="10"/>
      <c r="D9" s="10"/>
      <c r="E9" s="11"/>
      <c r="F9" s="12"/>
      <c r="G9" s="12"/>
      <c r="H9" s="13"/>
    </row>
    <row r="10" spans="1:13" ht="12.75">
      <c r="A10" s="9"/>
      <c r="B10" s="14" t="s">
        <v>9</v>
      </c>
      <c r="C10" s="15">
        <f>C4+C5+C6</f>
        <v>437128298.20999998</v>
      </c>
      <c r="D10" s="15">
        <f>D4+D5+D6</f>
        <v>331959.76999999996</v>
      </c>
      <c r="E10" s="15"/>
      <c r="F10" s="15">
        <f t="shared" ref="F10:H10" si="0">F4+F5+F6</f>
        <v>695408373.15999997</v>
      </c>
      <c r="G10" s="15">
        <f t="shared" si="0"/>
        <v>471199499.92000002</v>
      </c>
      <c r="H10" s="15">
        <f t="shared" si="0"/>
        <v>224208873.23999995</v>
      </c>
    </row>
    <row r="11" spans="1:13" ht="12.75">
      <c r="A11" s="9"/>
      <c r="B11" s="14" t="s">
        <v>10</v>
      </c>
      <c r="C11" s="16">
        <f>C7+C8</f>
        <v>35500000</v>
      </c>
      <c r="D11" s="16">
        <f>D7+D8</f>
        <v>1181727.1299999999</v>
      </c>
      <c r="E11" s="16"/>
      <c r="F11" s="16">
        <f t="shared" ref="F11:H11" si="1">F7+F8</f>
        <v>41573177.260000005</v>
      </c>
      <c r="G11" s="16">
        <f t="shared" si="1"/>
        <v>33889359.68</v>
      </c>
      <c r="H11" s="16">
        <f t="shared" si="1"/>
        <v>7683817.5800000038</v>
      </c>
    </row>
    <row r="12" spans="1:13" ht="12.75">
      <c r="A12" s="4"/>
      <c r="B12" s="30" t="s">
        <v>11</v>
      </c>
      <c r="C12" s="31"/>
      <c r="D12" s="32"/>
      <c r="E12" s="2">
        <f>E4+E5+E6+E7</f>
        <v>153</v>
      </c>
      <c r="F12" s="6"/>
      <c r="G12" s="6"/>
      <c r="H12" s="6"/>
    </row>
    <row r="13" spans="1:13" ht="12.75">
      <c r="A13" s="17">
        <v>1</v>
      </c>
      <c r="B13" s="24" t="s">
        <v>12</v>
      </c>
      <c r="C13" s="25"/>
      <c r="D13" s="26"/>
      <c r="E13" s="7">
        <v>11</v>
      </c>
      <c r="F13" s="8">
        <f>37537303.51-194445+15000000+2645140.5</f>
        <v>54987999.009999998</v>
      </c>
      <c r="G13" s="8">
        <f>27060139.46-194445+3359385.12+502363.12+503136.1-2418000+488733.54+7489029.49</f>
        <v>36790341.830000006</v>
      </c>
      <c r="H13" s="6">
        <f>F13-G13</f>
        <v>18197657.179999992</v>
      </c>
    </row>
    <row r="14" spans="1:13" ht="12.75" customHeight="1">
      <c r="A14" s="17">
        <v>2</v>
      </c>
      <c r="B14" s="27" t="s">
        <v>13</v>
      </c>
      <c r="C14" s="28"/>
      <c r="D14" s="29"/>
      <c r="E14" s="7">
        <v>50</v>
      </c>
      <c r="F14" s="8"/>
      <c r="G14" s="8"/>
      <c r="H14" s="6"/>
    </row>
    <row r="15" spans="1:13" ht="12.75">
      <c r="A15" s="17"/>
      <c r="B15" s="24" t="s">
        <v>9</v>
      </c>
      <c r="C15" s="25"/>
      <c r="D15" s="26"/>
      <c r="E15" s="7"/>
      <c r="F15" s="8">
        <v>257703711.44999999</v>
      </c>
      <c r="G15" s="8">
        <f>185339607.13+2688618.43+4621984.57+4516512.29+5449227.57+14296736.37</f>
        <v>216912686.35999998</v>
      </c>
      <c r="H15" s="6">
        <f>F15-G15</f>
        <v>40791025.090000004</v>
      </c>
    </row>
    <row r="16" spans="1:13" ht="12.75">
      <c r="A16" s="17"/>
      <c r="B16" s="24" t="s">
        <v>10</v>
      </c>
      <c r="C16" s="25"/>
      <c r="D16" s="26"/>
      <c r="E16" s="7"/>
      <c r="F16" s="8">
        <v>4231882.26</v>
      </c>
      <c r="G16" s="8">
        <f>2655882.26+150000+152608.21+400000+210000+663391.79</f>
        <v>4231882.26</v>
      </c>
      <c r="H16" s="6">
        <f>F16-G16</f>
        <v>0</v>
      </c>
    </row>
    <row r="17" spans="1:8" ht="12.75" customHeight="1">
      <c r="A17" s="17">
        <v>3</v>
      </c>
      <c r="B17" s="24" t="s">
        <v>14</v>
      </c>
      <c r="C17" s="25"/>
      <c r="D17" s="26"/>
      <c r="E17" s="7">
        <v>9</v>
      </c>
      <c r="F17" s="8">
        <v>62084259.579999998</v>
      </c>
      <c r="G17" s="8">
        <f>26876329.61+338591+648071+746661+978901+3403642</f>
        <v>32992195.609999999</v>
      </c>
      <c r="H17" s="6">
        <f>F17-G17</f>
        <v>29092063.969999999</v>
      </c>
    </row>
    <row r="18" spans="1:8" ht="12.75">
      <c r="A18" s="17">
        <v>4</v>
      </c>
      <c r="B18" s="24" t="s">
        <v>15</v>
      </c>
      <c r="C18" s="25"/>
      <c r="D18" s="26"/>
      <c r="E18" s="7">
        <v>18</v>
      </c>
      <c r="F18" s="8">
        <v>87782890</v>
      </c>
      <c r="G18" s="8">
        <f>48779313.36-170800+2198932+1272412.03+3749469.65-80980.21+815499+2980675.8</f>
        <v>59544521.629999995</v>
      </c>
      <c r="H18" s="6">
        <f>F18-G18</f>
        <v>28238368.370000005</v>
      </c>
    </row>
    <row r="19" spans="1:8" ht="12.75" customHeight="1">
      <c r="A19" s="17">
        <v>5</v>
      </c>
      <c r="B19" s="24" t="s">
        <v>16</v>
      </c>
      <c r="C19" s="25"/>
      <c r="D19" s="26"/>
      <c r="E19" s="7">
        <v>10</v>
      </c>
      <c r="F19" s="8"/>
      <c r="G19" s="8"/>
      <c r="H19" s="6"/>
    </row>
    <row r="20" spans="1:8" ht="12.75">
      <c r="A20" s="17"/>
      <c r="B20" s="24" t="s">
        <v>9</v>
      </c>
      <c r="C20" s="25"/>
      <c r="D20" s="26"/>
      <c r="E20" s="7"/>
      <c r="F20" s="8">
        <f>58317732+6702750</f>
        <v>65020482</v>
      </c>
      <c r="G20" s="8">
        <f>31451563+632649+632649+632649+632649+2367743.28</f>
        <v>36349902.280000001</v>
      </c>
      <c r="H20" s="6">
        <f>F20-G20</f>
        <v>28670579.719999999</v>
      </c>
    </row>
    <row r="21" spans="1:8" ht="12.75">
      <c r="A21" s="17"/>
      <c r="B21" s="24" t="s">
        <v>10</v>
      </c>
      <c r="C21" s="25"/>
      <c r="D21" s="26"/>
      <c r="E21" s="7"/>
      <c r="F21" s="8">
        <v>2008000</v>
      </c>
      <c r="G21" s="8">
        <f>1200000+2479.34+400000+405520.66</f>
        <v>2008000</v>
      </c>
      <c r="H21" s="6">
        <f>F21-G21</f>
        <v>0</v>
      </c>
    </row>
    <row r="22" spans="1:8" ht="12.75">
      <c r="A22" s="17">
        <v>6</v>
      </c>
      <c r="B22" s="24" t="s">
        <v>17</v>
      </c>
      <c r="C22" s="25"/>
      <c r="D22" s="26"/>
      <c r="E22" s="7">
        <v>12</v>
      </c>
      <c r="F22" s="8">
        <v>107761329</v>
      </c>
      <c r="G22" s="8">
        <f>35174515.33+1157040+2010012.28+2324062+2416740+3427354</f>
        <v>46509723.609999999</v>
      </c>
      <c r="H22" s="6">
        <f>F22-G22</f>
        <v>61251605.390000001</v>
      </c>
    </row>
    <row r="23" spans="1:8" ht="28.5" customHeight="1">
      <c r="A23" s="17">
        <v>7</v>
      </c>
      <c r="B23" s="24" t="s">
        <v>18</v>
      </c>
      <c r="C23" s="25"/>
      <c r="D23" s="26"/>
      <c r="E23" s="7">
        <v>32</v>
      </c>
      <c r="F23" s="8"/>
      <c r="G23" s="8"/>
      <c r="H23" s="6"/>
    </row>
    <row r="24" spans="1:8" ht="12.75">
      <c r="A24" s="17"/>
      <c r="B24" s="24" t="s">
        <v>9</v>
      </c>
      <c r="C24" s="25"/>
      <c r="D24" s="26"/>
      <c r="E24" s="7"/>
      <c r="F24" s="8">
        <f>59287702.12+600000</f>
        <v>59887702.119999997</v>
      </c>
      <c r="G24" s="8">
        <f>37013753.02-54076+1195123.27+458211.81+980452.86+795310.86+1531352.76</f>
        <v>41920128.580000006</v>
      </c>
      <c r="H24" s="6">
        <f>F24-G24</f>
        <v>17967573.539999992</v>
      </c>
    </row>
    <row r="25" spans="1:8" ht="12.75">
      <c r="A25" s="17"/>
      <c r="B25" s="24" t="s">
        <v>10</v>
      </c>
      <c r="C25" s="25"/>
      <c r="D25" s="26"/>
      <c r="E25" s="7"/>
      <c r="F25" s="8">
        <v>8262640</v>
      </c>
      <c r="G25" s="8">
        <f>5765019+357637+207672+414941+222788.05+458332.95</f>
        <v>7426390</v>
      </c>
      <c r="H25" s="6">
        <f>F25-G25</f>
        <v>836250</v>
      </c>
    </row>
    <row r="26" spans="1:8" ht="12.75" customHeight="1">
      <c r="A26" s="17">
        <v>8</v>
      </c>
      <c r="B26" s="24" t="s">
        <v>19</v>
      </c>
      <c r="C26" s="25"/>
      <c r="D26" s="26"/>
      <c r="E26" s="7">
        <v>3</v>
      </c>
      <c r="F26" s="8">
        <v>3679525</v>
      </c>
      <c r="G26" s="8">
        <f>2434500+125000+125000+0+156750+235775</f>
        <v>3077025</v>
      </c>
      <c r="H26" s="6">
        <f>F26-G26</f>
        <v>602500</v>
      </c>
    </row>
    <row r="27" spans="1:8" ht="12.75">
      <c r="A27" s="17">
        <v>9</v>
      </c>
      <c r="B27" s="24" t="s">
        <v>20</v>
      </c>
      <c r="C27" s="25"/>
      <c r="D27" s="26"/>
      <c r="E27" s="7">
        <v>4</v>
      </c>
      <c r="F27" s="8"/>
      <c r="G27" s="8"/>
      <c r="H27" s="6"/>
    </row>
    <row r="28" spans="1:8" ht="12.75">
      <c r="A28" s="17"/>
      <c r="B28" s="24" t="s">
        <v>9</v>
      </c>
      <c r="C28" s="25"/>
      <c r="D28" s="26"/>
      <c r="E28" s="7"/>
      <c r="F28" s="8">
        <v>180000</v>
      </c>
      <c r="G28" s="8">
        <v>180000</v>
      </c>
      <c r="H28" s="6">
        <f>F28-G28</f>
        <v>0</v>
      </c>
    </row>
    <row r="29" spans="1:8" ht="12.75">
      <c r="A29" s="17"/>
      <c r="B29" s="24" t="s">
        <v>10</v>
      </c>
      <c r="C29" s="25"/>
      <c r="D29" s="26"/>
      <c r="E29" s="7"/>
      <c r="F29" s="8">
        <v>738750</v>
      </c>
      <c r="G29" s="8">
        <f>618376.13+20845+20845+20845+20845+36993.87</f>
        <v>738750</v>
      </c>
      <c r="H29" s="6">
        <f>F29-G29</f>
        <v>0</v>
      </c>
    </row>
    <row r="30" spans="1:8" ht="12.75" customHeight="1">
      <c r="A30" s="17">
        <v>10</v>
      </c>
      <c r="B30" s="24" t="s">
        <v>21</v>
      </c>
      <c r="C30" s="25"/>
      <c r="D30" s="26"/>
      <c r="E30" s="7">
        <v>3</v>
      </c>
      <c r="F30" s="8">
        <v>1692480</v>
      </c>
      <c r="G30" s="8">
        <f>1246312.67+50661.36+50661.36+50661.36+141339.25+39600</f>
        <v>1579236.0000000002</v>
      </c>
      <c r="H30" s="6">
        <f>F30-G30</f>
        <v>113243.99999999977</v>
      </c>
    </row>
    <row r="31" spans="1:8" ht="29.25" customHeight="1">
      <c r="A31" s="17">
        <v>11</v>
      </c>
      <c r="B31" s="24" t="s">
        <v>22</v>
      </c>
      <c r="C31" s="25"/>
      <c r="D31" s="26"/>
      <c r="E31" s="7">
        <v>1</v>
      </c>
      <c r="F31" s="8">
        <v>1050000</v>
      </c>
      <c r="G31" s="8">
        <f>875000.7+29166.69+29166.69+29166.69+29166.69+58332.54</f>
        <v>1049999.9999999998</v>
      </c>
      <c r="H31" s="6">
        <f>F31-G31</f>
        <v>0</v>
      </c>
    </row>
    <row r="34" spans="6:8">
      <c r="G34" s="18"/>
    </row>
    <row r="37" spans="6:8">
      <c r="F37" s="18"/>
      <c r="G37" s="18"/>
      <c r="H37" s="18"/>
    </row>
    <row r="38" spans="6:8">
      <c r="F38" s="18"/>
      <c r="G38" s="18"/>
      <c r="H38" s="18"/>
    </row>
    <row r="40" spans="6:8">
      <c r="F40" s="18"/>
      <c r="G40" s="18"/>
      <c r="H40" s="18"/>
    </row>
    <row r="41" spans="6:8">
      <c r="F41" s="18"/>
      <c r="G41" s="18"/>
      <c r="H41" s="18"/>
    </row>
    <row r="42" spans="6:8">
      <c r="F42" s="18"/>
      <c r="G42" s="18"/>
      <c r="H42" s="18"/>
    </row>
    <row r="43" spans="6:8">
      <c r="F43" s="18"/>
      <c r="G43" s="18"/>
      <c r="H43" s="18"/>
    </row>
    <row r="48" spans="6:8">
      <c r="G48" s="18"/>
    </row>
  </sheetData>
  <mergeCells count="1">
    <mergeCell ref="A1:H2"/>
  </mergeCells>
  <pageMargins left="0.69" right="0.53" top="0.25" bottom="0.28000000000000003" header="0.25" footer="0.27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общая на 31.12.2014</vt:lpstr>
      <vt:lpstr>'общая на 31.12.2014'!Область_печати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fgr13</dc:creator>
  <cp:lastModifiedBy>Гагун Людмила</cp:lastModifiedBy>
  <cp:lastPrinted>2015-01-16T09:02:49Z</cp:lastPrinted>
  <dcterms:created xsi:type="dcterms:W3CDTF">2014-06-10T07:42:47Z</dcterms:created>
  <dcterms:modified xsi:type="dcterms:W3CDTF">2018-05-21T07:47:34Z</dcterms:modified>
</cp:coreProperties>
</file>